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B3151998-4F59-4028-9476-7F5C424B61EA}" xr6:coauthVersionLast="37" xr6:coauthVersionMax="37" xr10:uidLastSave="{00000000-0000-0000-0000-000000000000}"/>
  <bookViews>
    <workbookView xWindow="0" yWindow="0" windowWidth="28800" windowHeight="11805" xr2:uid="{00000000-000D-0000-FFFF-FFFF00000000}"/>
  </bookViews>
  <sheets>
    <sheet name="Хизмат сафари" sheetId="7" r:id="rId1"/>
    <sheet name="мансабдор шахслар хизмат сафари" sheetId="8" r:id="rId2"/>
  </sheets>
  <calcPr calcId="179021"/>
</workbook>
</file>

<file path=xl/calcChain.xml><?xml version="1.0" encoding="utf-8"?>
<calcChain xmlns="http://schemas.openxmlformats.org/spreadsheetml/2006/main">
  <c r="G9" i="7" l="1"/>
  <c r="F9" i="7"/>
  <c r="E9" i="7"/>
  <c r="K11" i="8"/>
  <c r="K19" i="8"/>
  <c r="C9" i="7"/>
  <c r="G10" i="7"/>
  <c r="E10" i="7"/>
  <c r="C10" i="7"/>
  <c r="K14" i="8"/>
  <c r="K13" i="8"/>
  <c r="I19" i="8" l="1"/>
  <c r="I17" i="8"/>
  <c r="I15" i="8" l="1"/>
  <c r="I13" i="8"/>
  <c r="I12" i="8" l="1"/>
  <c r="I10" i="7"/>
  <c r="I9" i="7"/>
  <c r="I12" i="7"/>
  <c r="H7" i="7" l="1"/>
  <c r="G7" i="7"/>
  <c r="F7" i="7"/>
  <c r="E7" i="7"/>
  <c r="J9" i="8"/>
  <c r="I9" i="8"/>
  <c r="G9" i="8"/>
  <c r="J11" i="8"/>
  <c r="I16" i="7" l="1"/>
  <c r="I15" i="7" l="1"/>
  <c r="I14" i="7"/>
  <c r="K16" i="8" l="1"/>
  <c r="K18" i="8"/>
  <c r="K10" i="8"/>
  <c r="K9" i="8" s="1"/>
  <c r="G11" i="8" l="1"/>
  <c r="G8" i="8" s="1"/>
  <c r="K20" i="8"/>
  <c r="C7" i="7"/>
  <c r="I13" i="7" l="1"/>
  <c r="I11" i="7"/>
  <c r="I8" i="7" l="1"/>
  <c r="K17" i="8"/>
  <c r="K15" i="8"/>
  <c r="I11" i="8" l="1"/>
  <c r="K12" i="8"/>
  <c r="K24" i="8" l="1"/>
  <c r="K23" i="8"/>
  <c r="K22" i="8"/>
  <c r="K21" i="8"/>
  <c r="H11" i="8" l="1"/>
  <c r="K8" i="8" l="1"/>
  <c r="I8" i="8" l="1"/>
  <c r="H9" i="8"/>
  <c r="J8" i="8" l="1"/>
  <c r="I7" i="7" l="1"/>
  <c r="H8" i="8" l="1"/>
</calcChain>
</file>

<file path=xl/sharedStrings.xml><?xml version="1.0" encoding="utf-8"?>
<sst xmlns="http://schemas.openxmlformats.org/spreadsheetml/2006/main" count="73" uniqueCount="58">
  <si>
    <t>№</t>
  </si>
  <si>
    <t>ой</t>
  </si>
  <si>
    <t>хизмат сафарининг мақсади</t>
  </si>
  <si>
    <t>кундалик харажатларини қоплаш</t>
  </si>
  <si>
    <t>йўл кира харажатларини қоплаш</t>
  </si>
  <si>
    <t>турар жой ижараси</t>
  </si>
  <si>
    <t>бюджет маблағлари ҳисобидан</t>
  </si>
  <si>
    <t>бюджетдан ташқари маблағлар ҳисобидан</t>
  </si>
  <si>
    <t>январь</t>
  </si>
  <si>
    <t>февраль</t>
  </si>
  <si>
    <t>март</t>
  </si>
  <si>
    <t>хизмат сафарининг сони</t>
  </si>
  <si>
    <t>Ҳукумат топшириқларининг ижросини таъминлаш</t>
  </si>
  <si>
    <t>ЖАМИ</t>
  </si>
  <si>
    <t>сўм</t>
  </si>
  <si>
    <t>Ф.И.О</t>
  </si>
  <si>
    <t>эгаллаб турган лавозими</t>
  </si>
  <si>
    <t>Хизмат сафари буйруғи рақами</t>
  </si>
  <si>
    <t>Хизмат сафари манзили</t>
  </si>
  <si>
    <t>Хизмат сафари даври
(кун)</t>
  </si>
  <si>
    <t>яшаш харажатлари</t>
  </si>
  <si>
    <t>Транспорт харажатлари</t>
  </si>
  <si>
    <t>кунлик харажатлар</t>
  </si>
  <si>
    <t>Жами харажатлар</t>
  </si>
  <si>
    <t>ўз маблағлари ҳисобидан</t>
  </si>
  <si>
    <t>ташкилот маблағлари ҳисобидан</t>
  </si>
  <si>
    <t>ҲАММАСИ</t>
  </si>
  <si>
    <t>Ортиков А.Ж.</t>
  </si>
  <si>
    <t>директор</t>
  </si>
  <si>
    <t>Миралиев А.Э.</t>
  </si>
  <si>
    <t>Хоразм вилоятига</t>
  </si>
  <si>
    <t xml:space="preserve">директор ўринбосари </t>
  </si>
  <si>
    <t>Қорақалпоғистон Республикасига</t>
  </si>
  <si>
    <t>Кадиров М.У.</t>
  </si>
  <si>
    <t>Хусанов Н.Д.</t>
  </si>
  <si>
    <t>директорнинг биринчи ўринбосари</t>
  </si>
  <si>
    <t>апрель</t>
  </si>
  <si>
    <t>май</t>
  </si>
  <si>
    <t>июнь</t>
  </si>
  <si>
    <t>июль</t>
  </si>
  <si>
    <t>август</t>
  </si>
  <si>
    <t>сентябрь</t>
  </si>
  <si>
    <t>Фаргона вилоятига</t>
  </si>
  <si>
    <t>Ўзбекистон Республикаси Давлат активларини бошқариш агентлиги ходимларининг 2025 йилнинг январь-март ойлари давомида хизмат сафари харажатлари тўғрисида 
МАЪЛУМОТ</t>
  </si>
  <si>
    <t>Ўзбекистон Республикаси Давлат активларини бошқариш агентлиги мансабдор шахсларини 2025 йил январь-март ойларидаги хизмат сафари харажатлари тўғрисида
МАЪЛУМОТ</t>
  </si>
  <si>
    <t>16.12.24 йилдаги №159-хс-сон</t>
  </si>
  <si>
    <t>24.12.24 йилдаги №161-хс-сон</t>
  </si>
  <si>
    <t>Бухаро вилоятига</t>
  </si>
  <si>
    <t>15.01.25 йилдаги № 06-хс-сон</t>
  </si>
  <si>
    <t>03.02.25 йилдаги № 14-хс-сон</t>
  </si>
  <si>
    <t>25.02.25 йилдаги № 23-хс-сон</t>
  </si>
  <si>
    <t>Андижон вилоятига</t>
  </si>
  <si>
    <t>Навои вилоятига</t>
  </si>
  <si>
    <t>03.02.25 йилдаги № 13-хс-сон</t>
  </si>
  <si>
    <t>10.02.25 йилдаги № 15-хс-сон</t>
  </si>
  <si>
    <t>06.03.25 йилдаги № 30-хс-сон</t>
  </si>
  <si>
    <t>18.01.25 йилдаги № 09-хс-сон</t>
  </si>
  <si>
    <t>Малайзия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</si>
</sst>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horizontal="center" vertical="center"/>
    </xf>
    <xf numFmtId="165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164" fontId="8" fillId="0" borderId="0" xfId="1" applyFont="1"/>
    <xf numFmtId="164" fontId="3" fillId="0" borderId="0" xfId="1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10" fillId="0" borderId="0" xfId="0" applyNumberFormat="1" applyFont="1"/>
    <xf numFmtId="165" fontId="10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3"/>
  <sheetViews>
    <sheetView tabSelected="1" zoomScale="70" zoomScaleNormal="70" workbookViewId="0">
      <pane ySplit="6" topLeftCell="A7" activePane="bottomLeft" state="frozen"/>
      <selection pane="bottomLeft" activeCell="L12" sqref="L12"/>
    </sheetView>
  </sheetViews>
  <sheetFormatPr defaultRowHeight="15" x14ac:dyDescent="0.25"/>
  <cols>
    <col min="2" max="2" width="20.42578125" customWidth="1"/>
    <col min="3" max="3" width="22.42578125" customWidth="1"/>
    <col min="4" max="4" width="20.5703125" customWidth="1"/>
    <col min="5" max="5" width="22.5703125" customWidth="1"/>
    <col min="6" max="6" width="22.85546875" customWidth="1"/>
    <col min="7" max="8" width="18.7109375" customWidth="1"/>
    <col min="9" max="9" width="26" customWidth="1"/>
    <col min="10" max="10" width="20.140625" customWidth="1"/>
    <col min="11" max="12" width="23.85546875" customWidth="1"/>
    <col min="13" max="13" width="32.140625" customWidth="1"/>
  </cols>
  <sheetData>
    <row r="2" spans="1:13" ht="104.25" customHeight="1" x14ac:dyDescent="0.25">
      <c r="A2" s="30" t="s">
        <v>43</v>
      </c>
      <c r="B2" s="30"/>
      <c r="C2" s="30"/>
      <c r="D2" s="30"/>
      <c r="E2" s="30"/>
      <c r="F2" s="30"/>
      <c r="G2" s="30"/>
      <c r="H2" s="30"/>
      <c r="I2" s="30"/>
    </row>
    <row r="3" spans="1:13" ht="15.75" x14ac:dyDescent="0.25">
      <c r="A3">
        <v>3</v>
      </c>
      <c r="I3" s="7" t="s">
        <v>14</v>
      </c>
    </row>
    <row r="4" spans="1:13" ht="15.75" x14ac:dyDescent="0.25">
      <c r="H4" s="15"/>
      <c r="I4" s="16"/>
    </row>
    <row r="5" spans="1:13" ht="15.75" x14ac:dyDescent="0.25">
      <c r="H5" s="13"/>
      <c r="I5" s="14"/>
    </row>
    <row r="6" spans="1:13" ht="58.5" customHeight="1" x14ac:dyDescent="0.25">
      <c r="A6" s="1" t="s">
        <v>0</v>
      </c>
      <c r="B6" s="1" t="s">
        <v>1</v>
      </c>
      <c r="C6" s="1" t="s">
        <v>11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</row>
    <row r="7" spans="1:13" ht="58.5" customHeight="1" x14ac:dyDescent="0.3">
      <c r="A7" s="31" t="s">
        <v>13</v>
      </c>
      <c r="B7" s="32"/>
      <c r="C7" s="1">
        <f>SUM(C8:C13)</f>
        <v>58</v>
      </c>
      <c r="D7" s="1"/>
      <c r="E7" s="5">
        <f>SUM(E8:E16)</f>
        <v>16376063</v>
      </c>
      <c r="F7" s="5">
        <f>SUM(F8:F16)</f>
        <v>57557068.5</v>
      </c>
      <c r="G7" s="5">
        <f>SUM(G8:G16)</f>
        <v>27749314</v>
      </c>
      <c r="H7" s="5">
        <f>SUM(H8:H16)</f>
        <v>12815251</v>
      </c>
      <c r="I7" s="5">
        <f>SUM(I8:I16)</f>
        <v>88867194.5</v>
      </c>
      <c r="J7" s="24"/>
      <c r="K7" s="24"/>
      <c r="L7" s="24"/>
      <c r="M7" s="24"/>
    </row>
    <row r="8" spans="1:13" ht="86.25" customHeight="1" x14ac:dyDescent="0.3">
      <c r="A8" s="2">
        <v>1</v>
      </c>
      <c r="B8" s="2" t="s">
        <v>8</v>
      </c>
      <c r="C8" s="2">
        <v>1</v>
      </c>
      <c r="D8" s="3" t="s">
        <v>12</v>
      </c>
      <c r="E8" s="4">
        <v>2089638</v>
      </c>
      <c r="F8" s="4">
        <v>12946935</v>
      </c>
      <c r="G8" s="12">
        <v>6427656</v>
      </c>
      <c r="H8" s="4"/>
      <c r="I8" s="4">
        <f t="shared" ref="I8:I16" si="0">E8+F8+G8-H8</f>
        <v>21464229</v>
      </c>
      <c r="J8" s="24"/>
      <c r="K8" s="24"/>
      <c r="L8" s="24"/>
      <c r="M8" s="24"/>
    </row>
    <row r="9" spans="1:13" ht="86.25" customHeight="1" x14ac:dyDescent="0.3">
      <c r="A9" s="2">
        <v>2</v>
      </c>
      <c r="B9" s="2" t="s">
        <v>9</v>
      </c>
      <c r="C9" s="2">
        <f>36+1+1+1+1</f>
        <v>40</v>
      </c>
      <c r="D9" s="3" t="s">
        <v>12</v>
      </c>
      <c r="E9" s="4">
        <f>5737500+1803193+1803193+2942044</f>
        <v>12285930</v>
      </c>
      <c r="F9" s="4">
        <f>18246094.5+7370055+5494077+9950794</f>
        <v>41061020.5</v>
      </c>
      <c r="G9" s="4">
        <f>250000+5023180+5023180+8172345+12680447-10867270</f>
        <v>20281882</v>
      </c>
      <c r="H9" s="4">
        <v>8553638</v>
      </c>
      <c r="I9" s="4">
        <f t="shared" si="0"/>
        <v>65075194.5</v>
      </c>
      <c r="J9" s="24"/>
      <c r="K9" s="24"/>
      <c r="L9" s="24"/>
      <c r="M9" s="24"/>
    </row>
    <row r="10" spans="1:13" ht="86.25" customHeight="1" x14ac:dyDescent="0.3">
      <c r="A10" s="18">
        <v>3</v>
      </c>
      <c r="B10" s="18" t="s">
        <v>10</v>
      </c>
      <c r="C10" s="18">
        <f>15+2</f>
        <v>17</v>
      </c>
      <c r="D10" s="17" t="s">
        <v>12</v>
      </c>
      <c r="E10" s="19">
        <f>712500+643997.5+643997.5</f>
        <v>2000495</v>
      </c>
      <c r="F10" s="19">
        <v>3549113</v>
      </c>
      <c r="G10" s="19">
        <f>513600+526176</f>
        <v>1039776</v>
      </c>
      <c r="H10" s="19">
        <v>4261613</v>
      </c>
      <c r="I10" s="4">
        <f t="shared" si="0"/>
        <v>2327771</v>
      </c>
      <c r="J10" s="11"/>
      <c r="K10" s="11"/>
      <c r="L10" s="11"/>
      <c r="M10" s="25"/>
    </row>
    <row r="11" spans="1:13" ht="75" x14ac:dyDescent="0.3">
      <c r="A11" s="18">
        <v>4</v>
      </c>
      <c r="B11" s="18" t="s">
        <v>36</v>
      </c>
      <c r="C11" s="18"/>
      <c r="D11" s="22" t="s">
        <v>12</v>
      </c>
      <c r="E11" s="19"/>
      <c r="F11" s="19"/>
      <c r="G11" s="19"/>
      <c r="H11" s="19"/>
      <c r="I11" s="19">
        <f t="shared" si="0"/>
        <v>0</v>
      </c>
      <c r="M11" s="25"/>
    </row>
    <row r="12" spans="1:13" ht="75" x14ac:dyDescent="0.25">
      <c r="A12" s="18">
        <v>5</v>
      </c>
      <c r="B12" s="18" t="s">
        <v>37</v>
      </c>
      <c r="C12" s="18"/>
      <c r="D12" s="22" t="s">
        <v>12</v>
      </c>
      <c r="E12" s="19"/>
      <c r="F12" s="19"/>
      <c r="G12" s="19"/>
      <c r="H12" s="19"/>
      <c r="I12" s="19">
        <f t="shared" si="0"/>
        <v>0</v>
      </c>
      <c r="J12" s="11"/>
    </row>
    <row r="13" spans="1:13" ht="75" x14ac:dyDescent="0.25">
      <c r="A13" s="2">
        <v>6</v>
      </c>
      <c r="B13" s="2" t="s">
        <v>38</v>
      </c>
      <c r="C13" s="2"/>
      <c r="D13" s="3" t="s">
        <v>12</v>
      </c>
      <c r="E13" s="4"/>
      <c r="F13" s="4"/>
      <c r="G13" s="4"/>
      <c r="H13" s="4"/>
      <c r="I13" s="4">
        <f t="shared" si="0"/>
        <v>0</v>
      </c>
      <c r="M13" s="11"/>
    </row>
    <row r="14" spans="1:13" ht="75" x14ac:dyDescent="0.25">
      <c r="A14" s="2">
        <v>7</v>
      </c>
      <c r="B14" s="2" t="s">
        <v>39</v>
      </c>
      <c r="C14" s="2"/>
      <c r="D14" s="3" t="s">
        <v>12</v>
      </c>
      <c r="E14" s="4"/>
      <c r="F14" s="4"/>
      <c r="G14" s="4"/>
      <c r="H14" s="4"/>
      <c r="I14" s="4">
        <f t="shared" si="0"/>
        <v>0</v>
      </c>
    </row>
    <row r="15" spans="1:13" ht="75" x14ac:dyDescent="0.25">
      <c r="A15" s="2">
        <v>8</v>
      </c>
      <c r="B15" s="2" t="s">
        <v>40</v>
      </c>
      <c r="C15" s="2"/>
      <c r="D15" s="3" t="s">
        <v>12</v>
      </c>
      <c r="E15" s="4"/>
      <c r="F15" s="4"/>
      <c r="G15" s="4"/>
      <c r="H15" s="4"/>
      <c r="I15" s="4">
        <f t="shared" si="0"/>
        <v>0</v>
      </c>
    </row>
    <row r="16" spans="1:13" ht="75" x14ac:dyDescent="0.25">
      <c r="A16" s="2">
        <v>9</v>
      </c>
      <c r="B16" s="2" t="s">
        <v>41</v>
      </c>
      <c r="C16" s="2"/>
      <c r="D16" s="3" t="s">
        <v>12</v>
      </c>
      <c r="E16" s="4"/>
      <c r="F16" s="4"/>
      <c r="G16" s="4"/>
      <c r="H16" s="4"/>
      <c r="I16" s="4">
        <f t="shared" si="0"/>
        <v>0</v>
      </c>
    </row>
    <row r="32" spans="5:8" ht="18.75" x14ac:dyDescent="0.3">
      <c r="E32" s="20"/>
      <c r="F32" s="20"/>
      <c r="G32" s="20"/>
      <c r="H32" s="21"/>
    </row>
    <row r="33" spans="8:8" ht="18.75" x14ac:dyDescent="0.3">
      <c r="H33" s="21"/>
    </row>
  </sheetData>
  <mergeCells count="2">
    <mergeCell ref="A2:I2"/>
    <mergeCell ref="A7:B7"/>
  </mergeCells>
  <pageMargins left="0.11811023622047245" right="0.11811023622047245" top="0.15748031496062992" bottom="0.19685039370078741" header="0.11811023622047245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25"/>
  <sheetViews>
    <sheetView topLeftCell="A3" zoomScale="70" zoomScaleNormal="70" workbookViewId="0">
      <selection activeCell="I8" sqref="I8"/>
    </sheetView>
  </sheetViews>
  <sheetFormatPr defaultRowHeight="15" x14ac:dyDescent="0.25"/>
  <cols>
    <col min="1" max="1" width="6.42578125" customWidth="1"/>
    <col min="2" max="3" width="22.28515625" customWidth="1"/>
    <col min="4" max="4" width="20.85546875" customWidth="1"/>
    <col min="5" max="5" width="21.5703125" customWidth="1"/>
    <col min="6" max="6" width="20.28515625" customWidth="1"/>
    <col min="7" max="7" width="18.7109375" customWidth="1"/>
    <col min="8" max="9" width="23.5703125" customWidth="1"/>
    <col min="10" max="10" width="20.7109375" customWidth="1"/>
    <col min="11" max="11" width="21.7109375" customWidth="1"/>
  </cols>
  <sheetData>
    <row r="3" spans="1:11" ht="20.25" customHeight="1" x14ac:dyDescent="0.3">
      <c r="A3" s="40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5" spans="1:11" ht="15.75" x14ac:dyDescent="0.25">
      <c r="K5" s="7" t="s">
        <v>14</v>
      </c>
    </row>
    <row r="6" spans="1:11" ht="18.75" customHeight="1" x14ac:dyDescent="0.25">
      <c r="A6" s="37" t="s">
        <v>0</v>
      </c>
      <c r="B6" s="37" t="s">
        <v>15</v>
      </c>
      <c r="C6" s="37" t="s">
        <v>16</v>
      </c>
      <c r="D6" s="37" t="s">
        <v>17</v>
      </c>
      <c r="E6" s="37" t="s">
        <v>18</v>
      </c>
      <c r="F6" s="37" t="s">
        <v>19</v>
      </c>
      <c r="G6" s="37" t="s">
        <v>20</v>
      </c>
      <c r="H6" s="31" t="s">
        <v>21</v>
      </c>
      <c r="I6" s="32"/>
      <c r="J6" s="37" t="s">
        <v>22</v>
      </c>
      <c r="K6" s="37" t="s">
        <v>23</v>
      </c>
    </row>
    <row r="7" spans="1:11" ht="56.25" x14ac:dyDescent="0.25">
      <c r="A7" s="39"/>
      <c r="B7" s="39"/>
      <c r="C7" s="39"/>
      <c r="D7" s="39"/>
      <c r="E7" s="39"/>
      <c r="F7" s="39"/>
      <c r="G7" s="39"/>
      <c r="H7" s="6" t="s">
        <v>24</v>
      </c>
      <c r="I7" s="1" t="s">
        <v>25</v>
      </c>
      <c r="J7" s="39"/>
      <c r="K7" s="39"/>
    </row>
    <row r="8" spans="1:11" ht="18.75" customHeight="1" x14ac:dyDescent="0.25">
      <c r="A8" s="33" t="s">
        <v>26</v>
      </c>
      <c r="B8" s="33"/>
      <c r="C8" s="33"/>
      <c r="D8" s="33"/>
      <c r="E8" s="33"/>
      <c r="F8" s="33"/>
      <c r="G8" s="8">
        <f>+G9+G11</f>
        <v>6427656</v>
      </c>
      <c r="H8" s="8">
        <f>+H9+H11</f>
        <v>0</v>
      </c>
      <c r="I8" s="8">
        <f>+I9+I11</f>
        <v>22907163</v>
      </c>
      <c r="J8" s="8">
        <f>+J9+J11</f>
        <v>2802138</v>
      </c>
      <c r="K8" s="8">
        <f>+K9+K11</f>
        <v>32136957</v>
      </c>
    </row>
    <row r="9" spans="1:11" ht="18.75" customHeight="1" x14ac:dyDescent="0.25">
      <c r="A9" s="33" t="s">
        <v>13</v>
      </c>
      <c r="B9" s="33"/>
      <c r="C9" s="33"/>
      <c r="D9" s="33"/>
      <c r="E9" s="33"/>
      <c r="F9" s="33"/>
      <c r="G9" s="8">
        <f>SUM(G10:G10)</f>
        <v>0</v>
      </c>
      <c r="H9" s="8">
        <f>SUM(H10:H10)</f>
        <v>0</v>
      </c>
      <c r="I9" s="8">
        <f>SUM(I10:I10)</f>
        <v>1500271</v>
      </c>
      <c r="J9" s="8">
        <f>SUM(J10:J10)</f>
        <v>37500</v>
      </c>
      <c r="K9" s="8">
        <f>SUM(K10:K10)</f>
        <v>1537771</v>
      </c>
    </row>
    <row r="10" spans="1:11" ht="56.25" x14ac:dyDescent="0.25">
      <c r="A10" s="27">
        <v>1</v>
      </c>
      <c r="B10" s="26" t="s">
        <v>27</v>
      </c>
      <c r="C10" s="26" t="s">
        <v>28</v>
      </c>
      <c r="D10" s="3" t="s">
        <v>45</v>
      </c>
      <c r="E10" s="3" t="s">
        <v>32</v>
      </c>
      <c r="F10" s="3">
        <v>1</v>
      </c>
      <c r="G10" s="9"/>
      <c r="H10" s="10"/>
      <c r="I10" s="10">
        <v>1500271</v>
      </c>
      <c r="J10" s="9">
        <v>37500</v>
      </c>
      <c r="K10" s="9">
        <f>G10+H10+J10+I10</f>
        <v>1537771</v>
      </c>
    </row>
    <row r="11" spans="1:11" ht="34.5" customHeight="1" x14ac:dyDescent="0.25">
      <c r="A11" s="33" t="s">
        <v>13</v>
      </c>
      <c r="B11" s="33"/>
      <c r="C11" s="33"/>
      <c r="D11" s="33"/>
      <c r="E11" s="33"/>
      <c r="F11" s="33"/>
      <c r="G11" s="8">
        <f>SUM(G12:G24)</f>
        <v>6427656</v>
      </c>
      <c r="H11" s="8">
        <f>SUM(H12:H19)</f>
        <v>0</v>
      </c>
      <c r="I11" s="8">
        <f>SUM(I12:I20)</f>
        <v>21406892</v>
      </c>
      <c r="J11" s="8">
        <f>SUM(J12:J24)</f>
        <v>2764638</v>
      </c>
      <c r="K11" s="8">
        <f>SUM(K12:K24)</f>
        <v>30599186</v>
      </c>
    </row>
    <row r="12" spans="1:11" ht="34.5" customHeight="1" x14ac:dyDescent="0.25">
      <c r="A12" s="37">
        <v>2</v>
      </c>
      <c r="B12" s="34" t="s">
        <v>34</v>
      </c>
      <c r="C12" s="34" t="s">
        <v>35</v>
      </c>
      <c r="D12" s="3" t="s">
        <v>46</v>
      </c>
      <c r="E12" s="3" t="s">
        <v>47</v>
      </c>
      <c r="F12" s="3">
        <v>1</v>
      </c>
      <c r="G12" s="9"/>
      <c r="H12" s="9"/>
      <c r="I12" s="9">
        <f>833546+833255</f>
        <v>1666801</v>
      </c>
      <c r="J12" s="9">
        <v>37500</v>
      </c>
      <c r="K12" s="9">
        <f t="shared" ref="K12:K20" si="0">G12+H12+J12+I12</f>
        <v>1704301</v>
      </c>
    </row>
    <row r="13" spans="1:11" ht="34.5" customHeight="1" x14ac:dyDescent="0.25">
      <c r="A13" s="38"/>
      <c r="B13" s="35"/>
      <c r="C13" s="35"/>
      <c r="D13" s="3" t="s">
        <v>48</v>
      </c>
      <c r="E13" s="3" t="s">
        <v>30</v>
      </c>
      <c r="F13" s="3">
        <v>1</v>
      </c>
      <c r="G13" s="9"/>
      <c r="H13" s="9"/>
      <c r="I13" s="9">
        <f>1054311+978556</f>
        <v>2032867</v>
      </c>
      <c r="J13" s="9">
        <v>37500</v>
      </c>
      <c r="K13" s="9">
        <f>G13+H13+J13+I13</f>
        <v>2070367</v>
      </c>
    </row>
    <row r="14" spans="1:11" ht="34.5" customHeight="1" x14ac:dyDescent="0.25">
      <c r="A14" s="38"/>
      <c r="B14" s="35"/>
      <c r="C14" s="35"/>
      <c r="D14" s="3" t="s">
        <v>56</v>
      </c>
      <c r="E14" s="3" t="s">
        <v>57</v>
      </c>
      <c r="F14" s="3">
        <v>4</v>
      </c>
      <c r="G14" s="9">
        <v>6427656</v>
      </c>
      <c r="H14" s="9"/>
      <c r="I14" s="9">
        <v>12946935</v>
      </c>
      <c r="J14" s="9">
        <v>2089638</v>
      </c>
      <c r="K14" s="9">
        <f>G14+H14+J14+I14</f>
        <v>21464229</v>
      </c>
    </row>
    <row r="15" spans="1:11" ht="34.5" customHeight="1" x14ac:dyDescent="0.25">
      <c r="A15" s="38"/>
      <c r="B15" s="35"/>
      <c r="C15" s="35"/>
      <c r="D15" s="3" t="s">
        <v>49</v>
      </c>
      <c r="E15" s="3" t="s">
        <v>30</v>
      </c>
      <c r="F15" s="3">
        <v>3</v>
      </c>
      <c r="G15" s="9"/>
      <c r="H15" s="9"/>
      <c r="I15" s="9">
        <f>1886261+635028</f>
        <v>2521289</v>
      </c>
      <c r="J15" s="9">
        <v>112500</v>
      </c>
      <c r="K15" s="9">
        <f t="shared" si="0"/>
        <v>2633789</v>
      </c>
    </row>
    <row r="16" spans="1:11" ht="34.5" customHeight="1" x14ac:dyDescent="0.25">
      <c r="A16" s="39"/>
      <c r="B16" s="36"/>
      <c r="C16" s="36"/>
      <c r="D16" s="3" t="s">
        <v>50</v>
      </c>
      <c r="E16" s="3" t="s">
        <v>51</v>
      </c>
      <c r="F16" s="3">
        <v>8</v>
      </c>
      <c r="G16" s="9"/>
      <c r="H16" s="9"/>
      <c r="I16" s="9"/>
      <c r="J16" s="9">
        <v>300000</v>
      </c>
      <c r="K16" s="9">
        <f t="shared" si="0"/>
        <v>300000</v>
      </c>
    </row>
    <row r="17" spans="1:11" ht="37.5" customHeight="1" x14ac:dyDescent="0.25">
      <c r="A17" s="28">
        <v>2</v>
      </c>
      <c r="B17" s="34" t="s">
        <v>29</v>
      </c>
      <c r="C17" s="34" t="s">
        <v>31</v>
      </c>
      <c r="D17" s="3" t="s">
        <v>53</v>
      </c>
      <c r="E17" s="3" t="s">
        <v>52</v>
      </c>
      <c r="F17" s="3">
        <v>2</v>
      </c>
      <c r="G17" s="9"/>
      <c r="H17" s="9"/>
      <c r="I17" s="9">
        <f>751000+372000</f>
        <v>1123000</v>
      </c>
      <c r="J17" s="9">
        <v>75000</v>
      </c>
      <c r="K17" s="9">
        <f t="shared" si="0"/>
        <v>1198000</v>
      </c>
    </row>
    <row r="18" spans="1:11" ht="56.25" x14ac:dyDescent="0.25">
      <c r="A18" s="29"/>
      <c r="B18" s="35"/>
      <c r="C18" s="35"/>
      <c r="D18" s="3" t="s">
        <v>54</v>
      </c>
      <c r="E18" s="3" t="s">
        <v>42</v>
      </c>
      <c r="F18" s="3">
        <v>1</v>
      </c>
      <c r="G18" s="9"/>
      <c r="H18" s="9"/>
      <c r="I18" s="9"/>
      <c r="J18" s="9">
        <v>37500</v>
      </c>
      <c r="K18" s="9">
        <f t="shared" si="0"/>
        <v>37500</v>
      </c>
    </row>
    <row r="19" spans="1:11" ht="56.25" x14ac:dyDescent="0.25">
      <c r="A19" s="29"/>
      <c r="B19" s="36"/>
      <c r="C19" s="36"/>
      <c r="D19" s="3" t="s">
        <v>55</v>
      </c>
      <c r="E19" s="3" t="s">
        <v>52</v>
      </c>
      <c r="F19" s="3">
        <v>2</v>
      </c>
      <c r="G19" s="9"/>
      <c r="H19" s="9"/>
      <c r="I19" s="9">
        <f>558000+558000</f>
        <v>1116000</v>
      </c>
      <c r="J19" s="9">
        <v>75000</v>
      </c>
      <c r="K19" s="9">
        <f>G19+H19+J19+I19</f>
        <v>1191000</v>
      </c>
    </row>
    <row r="20" spans="1:11" ht="18.75" x14ac:dyDescent="0.25">
      <c r="A20" s="34">
        <v>4</v>
      </c>
      <c r="B20" s="34" t="s">
        <v>33</v>
      </c>
      <c r="C20" s="34" t="s">
        <v>31</v>
      </c>
      <c r="D20" s="3"/>
      <c r="E20" s="3"/>
      <c r="F20" s="3"/>
      <c r="G20" s="9"/>
      <c r="H20" s="9"/>
      <c r="I20" s="9"/>
      <c r="J20" s="9"/>
      <c r="K20" s="9">
        <f t="shared" si="0"/>
        <v>0</v>
      </c>
    </row>
    <row r="21" spans="1:11" ht="18.75" x14ac:dyDescent="0.25">
      <c r="A21" s="35"/>
      <c r="B21" s="35"/>
      <c r="C21" s="35"/>
      <c r="D21" s="3"/>
      <c r="E21" s="3"/>
      <c r="F21" s="3"/>
      <c r="G21" s="9"/>
      <c r="H21" s="9"/>
      <c r="I21" s="9"/>
      <c r="J21" s="9"/>
      <c r="K21" s="9">
        <f>G21+H21+J21+I21</f>
        <v>0</v>
      </c>
    </row>
    <row r="22" spans="1:11" ht="18.75" x14ac:dyDescent="0.25">
      <c r="A22" s="35"/>
      <c r="B22" s="35"/>
      <c r="C22" s="35"/>
      <c r="D22" s="3"/>
      <c r="E22" s="3"/>
      <c r="F22" s="3"/>
      <c r="G22" s="9"/>
      <c r="H22" s="9"/>
      <c r="I22" s="9"/>
      <c r="J22" s="9"/>
      <c r="K22" s="9">
        <f>G22+H22+J22+I22</f>
        <v>0</v>
      </c>
    </row>
    <row r="23" spans="1:11" ht="18.75" x14ac:dyDescent="0.25">
      <c r="A23" s="35"/>
      <c r="B23" s="35"/>
      <c r="C23" s="35"/>
      <c r="D23" s="3"/>
      <c r="E23" s="3"/>
      <c r="F23" s="3"/>
      <c r="G23" s="9"/>
      <c r="H23" s="9"/>
      <c r="I23" s="9"/>
      <c r="J23" s="9"/>
      <c r="K23" s="9">
        <f>G23+H23+J23+I23</f>
        <v>0</v>
      </c>
    </row>
    <row r="24" spans="1:11" ht="18.75" x14ac:dyDescent="0.25">
      <c r="A24" s="36"/>
      <c r="B24" s="36"/>
      <c r="C24" s="36"/>
      <c r="D24" s="3"/>
      <c r="E24" s="3"/>
      <c r="F24" s="3"/>
      <c r="G24" s="9"/>
      <c r="H24" s="9"/>
      <c r="I24" s="9"/>
      <c r="J24" s="9"/>
      <c r="K24" s="9">
        <f>I24+J24</f>
        <v>0</v>
      </c>
    </row>
    <row r="25" spans="1:11" x14ac:dyDescent="0.25">
      <c r="E25" s="23"/>
    </row>
  </sheetData>
  <mergeCells count="22">
    <mergeCell ref="A9:F9"/>
    <mergeCell ref="A8:F8"/>
    <mergeCell ref="A3:K3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  <mergeCell ref="A11:F11"/>
    <mergeCell ref="A20:A24"/>
    <mergeCell ref="B20:B24"/>
    <mergeCell ref="C20:C24"/>
    <mergeCell ref="B12:B16"/>
    <mergeCell ref="A12:A16"/>
    <mergeCell ref="C12:C16"/>
    <mergeCell ref="B17:B19"/>
    <mergeCell ref="C17:C19"/>
  </mergeCells>
  <pageMargins left="3.937007874015748E-2" right="3.937007874015748E-2" top="0.15748031496062992" bottom="0.15748031496062992" header="0.19685039370078741" footer="0.1181102362204724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Хизмат сафари</vt:lpstr>
      <vt:lpstr>мансабдор шахслар хизмат сафари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2025-04-25T07:20:59Z</dcterms:modified>
</cp:coreProperties>
</file>